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-15" windowWidth="11970" windowHeight="9120"/>
  </bookViews>
  <sheets>
    <sheet name="Beurteilungsschema" sheetId="1" r:id="rId1"/>
    <sheet name="Paarweiser Vergleich" sheetId="2" r:id="rId2"/>
  </sheets>
  <definedNames>
    <definedName name="_xlnm.Print_Area" localSheetId="0">Beurteilungsschema!$A$2:$K$68</definedName>
  </definedNames>
  <calcPr calcId="145621"/>
</workbook>
</file>

<file path=xl/calcChain.xml><?xml version="1.0" encoding="utf-8"?>
<calcChain xmlns="http://schemas.openxmlformats.org/spreadsheetml/2006/main">
  <c r="K84" i="1" l="1"/>
  <c r="H30" i="1"/>
  <c r="T3" i="2"/>
  <c r="C19" i="2"/>
  <c r="U3" i="2" s="1"/>
  <c r="V3" i="2" s="1"/>
  <c r="T4" i="2"/>
  <c r="D19" i="2"/>
  <c r="U4" i="2" s="1"/>
  <c r="V4" i="2" s="1"/>
  <c r="T5" i="2"/>
  <c r="E19" i="2"/>
  <c r="U5" i="2" s="1"/>
  <c r="V5" i="2" s="1"/>
  <c r="T6" i="2"/>
  <c r="F19" i="2"/>
  <c r="U6" i="2" s="1"/>
  <c r="V6" i="2" s="1"/>
  <c r="T7" i="2"/>
  <c r="G19" i="2"/>
  <c r="U7" i="2" s="1"/>
  <c r="V7" i="2" s="1"/>
  <c r="T8" i="2"/>
  <c r="H19" i="2"/>
  <c r="U8" i="2" s="1"/>
  <c r="V8" i="2" s="1"/>
  <c r="T10" i="2"/>
  <c r="J19" i="2"/>
  <c r="U10" i="2" s="1"/>
  <c r="V10" i="2" s="1"/>
  <c r="T11" i="2"/>
  <c r="K19" i="2"/>
  <c r="U11" i="2" s="1"/>
  <c r="V11" i="2" s="1"/>
  <c r="T13" i="2"/>
  <c r="M19" i="2"/>
  <c r="U13" i="2" s="1"/>
  <c r="V13" i="2" s="1"/>
  <c r="T14" i="2"/>
  <c r="N19" i="2"/>
  <c r="U14" i="2" s="1"/>
  <c r="V14" i="2" s="1"/>
  <c r="T15" i="2"/>
  <c r="O19" i="2"/>
  <c r="U15" i="2" s="1"/>
  <c r="V15" i="2" s="1"/>
  <c r="T16" i="2"/>
  <c r="P19" i="2"/>
  <c r="U16" i="2" s="1"/>
  <c r="V16" i="2" s="1"/>
  <c r="T17" i="2"/>
  <c r="Q19" i="2"/>
  <c r="U17" i="2" s="1"/>
  <c r="V17" i="2" s="1"/>
  <c r="T18" i="2"/>
  <c r="R19" i="2"/>
  <c r="U18" i="2" s="1"/>
  <c r="V18" i="2" s="1"/>
  <c r="W18" i="2" s="1"/>
  <c r="K82" i="1"/>
  <c r="I81" i="1"/>
  <c r="W17" i="2" l="1"/>
  <c r="W15" i="2"/>
  <c r="W13" i="2"/>
  <c r="W10" i="2"/>
  <c r="W7" i="2"/>
  <c r="W5" i="2"/>
  <c r="W3" i="2"/>
  <c r="W16" i="2"/>
  <c r="W14" i="2"/>
  <c r="W11" i="2"/>
  <c r="W8" i="2"/>
  <c r="X8" i="2" s="1"/>
  <c r="H28" i="1" s="1"/>
  <c r="W6" i="2"/>
  <c r="W4" i="2"/>
  <c r="X4" i="2" s="1"/>
  <c r="H19" i="1" s="1"/>
  <c r="X14" i="2" l="1"/>
  <c r="H43" i="1" s="1"/>
  <c r="X18" i="2"/>
  <c r="H51" i="1" s="1"/>
  <c r="X5" i="2"/>
  <c r="H21" i="1" s="1"/>
  <c r="X10" i="2"/>
  <c r="H35" i="1" s="1"/>
  <c r="X15" i="2"/>
  <c r="H45" i="1" s="1"/>
  <c r="X6" i="2"/>
  <c r="H23" i="1" s="1"/>
  <c r="X11" i="2"/>
  <c r="H37" i="1" s="1"/>
  <c r="X16" i="2"/>
  <c r="H47" i="1" s="1"/>
  <c r="X3" i="2"/>
  <c r="H17" i="1" s="1"/>
  <c r="X7" i="2"/>
  <c r="H26" i="1" s="1"/>
  <c r="X13" i="2"/>
  <c r="H41" i="1" s="1"/>
  <c r="X17" i="2"/>
  <c r="H49" i="1" s="1"/>
  <c r="H32" i="1" l="1"/>
  <c r="I32" i="1" s="1"/>
  <c r="H39" i="1"/>
  <c r="I39" i="1"/>
  <c r="H15" i="1"/>
  <c r="I15" i="1"/>
  <c r="I53" i="1" l="1"/>
  <c r="H53" i="1"/>
</calcChain>
</file>

<file path=xl/sharedStrings.xml><?xml version="1.0" encoding="utf-8"?>
<sst xmlns="http://schemas.openxmlformats.org/spreadsheetml/2006/main" count="99" uniqueCount="68">
  <si>
    <t>Problembezug der Ausführungen/ Argumentationsweise</t>
  </si>
  <si>
    <t>Verwendung der Literatur</t>
  </si>
  <si>
    <t>Problemstrukturierung</t>
  </si>
  <si>
    <t>Problemerkenntnis und -abgrenzung</t>
  </si>
  <si>
    <t>Bewertung des Erstellungsprozesses</t>
  </si>
  <si>
    <t>Überschriften</t>
  </si>
  <si>
    <t>Inhaltliche Aspekte der Darstellung</t>
  </si>
  <si>
    <t>Stilistische Aspekte</t>
  </si>
  <si>
    <t>Bewertung der äußeren Form</t>
  </si>
  <si>
    <t>Grobaufbau</t>
  </si>
  <si>
    <t>Feinaufbau</t>
  </si>
  <si>
    <t>Eigeninitiative und Selbständigkeit</t>
  </si>
  <si>
    <t>Erfüllung der Aufgabe</t>
  </si>
  <si>
    <t>Form der Darstellung (schriftlich/mündlich)</t>
  </si>
  <si>
    <t>I</t>
  </si>
  <si>
    <t>II</t>
  </si>
  <si>
    <t>III</t>
  </si>
  <si>
    <t>Vergleich des Ergebnisses mit der   Aufgabenstellung</t>
  </si>
  <si>
    <t>Thema:</t>
  </si>
  <si>
    <t>Name:</t>
  </si>
  <si>
    <t>Matr.-Nr.:</t>
  </si>
  <si>
    <t>Aufgabe nicht erfüllt</t>
  </si>
  <si>
    <t>Urteilsvermögen</t>
  </si>
  <si>
    <t xml:space="preserve">und Zeitaufwand </t>
  </si>
  <si>
    <t>Rechnerische Gesamtnote</t>
  </si>
  <si>
    <t>Teilnoten</t>
  </si>
  <si>
    <t>Gewichtung</t>
  </si>
  <si>
    <t>Notenschlüssel</t>
  </si>
  <si>
    <t>Vergebene Gesamtnote</t>
  </si>
  <si>
    <t>und Diplomarbeiten</t>
  </si>
  <si>
    <t>Unterschrift des Betreuers</t>
  </si>
  <si>
    <t>außergewöhnlich</t>
  </si>
  <si>
    <t>tadelsfrei, überdurchschnittlich</t>
  </si>
  <si>
    <t>gut, durchschnittlich</t>
  </si>
  <si>
    <t>mittelmäßig, mit kleinen Mängeln</t>
  </si>
  <si>
    <t>mit größeren Mängeln, noch ausreichend</t>
  </si>
  <si>
    <t>1,3; 1,7</t>
  </si>
  <si>
    <t>2,0 ;2,3</t>
  </si>
  <si>
    <t>2,7; 3,0; 3,3</t>
  </si>
  <si>
    <t>3,7; 4,0</t>
  </si>
  <si>
    <t>Wirkmodell zur situativen Auswahl von Vorgehensschritten in Umstrukturierungsprojekten</t>
  </si>
  <si>
    <t>Inhaltliche Tiefe und Breite/ Fachwissen und Urteilsvermögen</t>
  </si>
  <si>
    <t>Einhalten von Meilensteinen/ Dauer der Arbeit/ Einsatz und Zeitaufwand</t>
  </si>
  <si>
    <t>Vergleich des Ergebnisses mit der Aufgabenstellung</t>
  </si>
  <si>
    <t xml:space="preserve">Legende: </t>
  </si>
  <si>
    <t>1 = Zeilenkriterium ist wichtiger als Spaltenkriterium</t>
  </si>
  <si>
    <t>0 = Kriterien gleich wichtig</t>
  </si>
  <si>
    <t>-1 = Zeilenkriterium ist weniger wichtig als Spaltenkriterium</t>
  </si>
  <si>
    <t>Zeilenvektor</t>
  </si>
  <si>
    <t>Spaltenverktor</t>
  </si>
  <si>
    <t>Summe</t>
  </si>
  <si>
    <t>Normierung auf eingeschränkte Skala</t>
  </si>
  <si>
    <t>Skala:</t>
  </si>
  <si>
    <t>Max:</t>
  </si>
  <si>
    <t>Min:</t>
  </si>
  <si>
    <t xml:space="preserve">Normierung </t>
  </si>
  <si>
    <t>Karl Musterstudent</t>
  </si>
  <si>
    <t>Heinrich Musterassi</t>
  </si>
  <si>
    <t>Schwierigkeitsgrad der Aufgabenstellung</t>
  </si>
  <si>
    <t>durchschnittlich</t>
  </si>
  <si>
    <t>unterdurchschnittlich</t>
  </si>
  <si>
    <t>überdurchschnittlich</t>
  </si>
  <si>
    <t>19 47 11</t>
  </si>
  <si>
    <t xml:space="preserve">Bewertungsschema für Studien- </t>
  </si>
  <si>
    <t>Betreuer/in:</t>
  </si>
  <si>
    <t>Problembezug der Ausführungen / Argumentationsweise</t>
  </si>
  <si>
    <t xml:space="preserve">Inhaltliche Tiefe und Breite / Fachwissen und  </t>
  </si>
  <si>
    <t xml:space="preserve">Einhalten von Meilensteinen / Dauer der Arbeit / Einsatz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</si>
</sst>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</font>
    <font>
      <sz val="10"/>
      <name val="Arial"/>
    </font>
    <font>
      <sz val="8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name val="Arial"/>
    </font>
    <font>
      <b/>
      <sz val="10"/>
      <name val="Arial"/>
      <family val="2"/>
    </font>
    <font>
      <sz val="10"/>
      <name val="Arial"/>
    </font>
    <font>
      <b/>
      <sz val="12"/>
      <name val="Arial"/>
    </font>
    <font>
      <sz val="14"/>
      <name val="Arial"/>
    </font>
    <font>
      <b/>
      <sz val="14"/>
      <name val="Arial"/>
    </font>
    <font>
      <sz val="12"/>
      <color indexed="12"/>
      <name val="Arial"/>
    </font>
    <font>
      <sz val="10"/>
      <color indexed="9"/>
      <name val="Arial"/>
    </font>
    <font>
      <b/>
      <sz val="14"/>
      <name val="Arial"/>
      <family val="2"/>
    </font>
    <font>
      <b/>
      <sz val="16"/>
      <name val="Arial"/>
    </font>
    <font>
      <b/>
      <sz val="14"/>
      <color indexed="12"/>
      <name val="Arial"/>
    </font>
    <font>
      <b/>
      <sz val="12"/>
      <color indexed="10"/>
      <name val="Arial"/>
      <family val="2"/>
    </font>
    <font>
      <sz val="10"/>
      <color indexed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2" borderId="0" xfId="0" applyFont="1" applyFill="1" applyBorder="1" applyAlignment="1">
      <alignment horizontal="center"/>
    </xf>
    <xf numFmtId="0" fontId="0" fillId="2" borderId="0" xfId="0" applyFill="1" applyBorder="1"/>
    <xf numFmtId="164" fontId="5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left" wrapText="1"/>
    </xf>
    <xf numFmtId="0" fontId="6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0" fillId="0" borderId="0" xfId="0" applyAlignment="1"/>
    <xf numFmtId="0" fontId="5" fillId="2" borderId="0" xfId="0" applyFont="1" applyFill="1" applyBorder="1" applyAlignment="1">
      <alignment horizontal="left"/>
    </xf>
    <xf numFmtId="0" fontId="0" fillId="2" borderId="0" xfId="0" applyFill="1" applyAlignment="1"/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Alignment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readingOrder="1"/>
    </xf>
    <xf numFmtId="0" fontId="1" fillId="0" borderId="0" xfId="0" applyFont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4" fontId="1" fillId="2" borderId="0" xfId="0" applyNumberFormat="1" applyFont="1" applyFill="1" applyAlignment="1">
      <alignment horizontal="left"/>
    </xf>
    <xf numFmtId="14" fontId="5" fillId="2" borderId="0" xfId="0" applyNumberFormat="1" applyFont="1" applyFill="1" applyAlignment="1">
      <alignment horizontal="left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/>
    </xf>
    <xf numFmtId="164" fontId="10" fillId="2" borderId="0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5" fillId="2" borderId="0" xfId="0" applyFont="1" applyFill="1"/>
    <xf numFmtId="0" fontId="14" fillId="2" borderId="0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164" fontId="5" fillId="2" borderId="0" xfId="0" applyNumberFormat="1" applyFont="1" applyFill="1" applyBorder="1" applyAlignment="1">
      <alignment horizontal="left"/>
    </xf>
    <xf numFmtId="0" fontId="11" fillId="0" borderId="2" xfId="0" applyFont="1" applyFill="1" applyBorder="1" applyAlignment="1" applyProtection="1">
      <alignment horizontal="left"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164" fontId="11" fillId="2" borderId="2" xfId="0" applyNumberFormat="1" applyFont="1" applyFill="1" applyBorder="1" applyAlignment="1" applyProtection="1">
      <alignment horizontal="center"/>
      <protection locked="0"/>
    </xf>
    <xf numFmtId="164" fontId="15" fillId="2" borderId="2" xfId="0" applyNumberFormat="1" applyFont="1" applyFill="1" applyBorder="1" applyAlignment="1" applyProtection="1">
      <alignment horizontal="center"/>
      <protection locked="0"/>
    </xf>
    <xf numFmtId="164" fontId="12" fillId="2" borderId="0" xfId="0" applyNumberFormat="1" applyFont="1" applyFill="1" applyBorder="1" applyAlignment="1" applyProtection="1">
      <alignment horizontal="center"/>
      <protection hidden="1"/>
    </xf>
    <xf numFmtId="2" fontId="3" fillId="2" borderId="0" xfId="0" applyNumberFormat="1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>
      <alignment horizontal="left" textRotation="45"/>
    </xf>
    <xf numFmtId="0" fontId="3" fillId="0" borderId="3" xfId="0" applyFont="1" applyFill="1" applyBorder="1" applyAlignment="1">
      <alignment horizontal="left" textRotation="45"/>
    </xf>
    <xf numFmtId="0" fontId="4" fillId="0" borderId="3" xfId="0" applyFont="1" applyFill="1" applyBorder="1" applyAlignment="1">
      <alignment horizontal="left" textRotation="45"/>
    </xf>
    <xf numFmtId="0" fontId="4" fillId="0" borderId="3" xfId="0" applyFont="1" applyFill="1" applyBorder="1" applyAlignment="1">
      <alignment horizontal="left" textRotation="45" readingOrder="1"/>
    </xf>
    <xf numFmtId="0" fontId="3" fillId="0" borderId="2" xfId="0" applyFont="1" applyFill="1" applyBorder="1" applyAlignment="1">
      <alignment horizontal="right"/>
    </xf>
    <xf numFmtId="0" fontId="0" fillId="3" borderId="2" xfId="0" applyFill="1" applyBorder="1"/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 readingOrder="1"/>
    </xf>
    <xf numFmtId="49" fontId="0" fillId="0" borderId="0" xfId="0" applyNumberFormat="1" applyFill="1"/>
    <xf numFmtId="0" fontId="13" fillId="0" borderId="0" xfId="0" applyFont="1" applyFill="1"/>
    <xf numFmtId="49" fontId="13" fillId="0" borderId="0" xfId="0" applyNumberFormat="1" applyFont="1" applyFill="1"/>
    <xf numFmtId="0" fontId="16" fillId="0" borderId="2" xfId="0" applyFont="1" applyFill="1" applyBorder="1"/>
    <xf numFmtId="0" fontId="16" fillId="3" borderId="2" xfId="0" applyFont="1" applyFill="1" applyBorder="1"/>
    <xf numFmtId="0" fontId="16" fillId="0" borderId="0" xfId="0" applyFont="1" applyFill="1"/>
    <xf numFmtId="14" fontId="12" fillId="2" borderId="0" xfId="0" applyNumberFormat="1" applyFont="1" applyFill="1" applyBorder="1"/>
    <xf numFmtId="164" fontId="11" fillId="2" borderId="0" xfId="0" applyNumberFormat="1" applyFont="1" applyFill="1" applyBorder="1" applyAlignment="1" applyProtection="1">
      <alignment horizontal="center"/>
      <protection locked="0"/>
    </xf>
    <xf numFmtId="0" fontId="1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top"/>
    </xf>
    <xf numFmtId="164" fontId="17" fillId="2" borderId="2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vertical="top" wrapText="1"/>
      <protection locked="0"/>
    </xf>
    <xf numFmtId="0" fontId="11" fillId="2" borderId="5" xfId="0" applyFont="1" applyFill="1" applyBorder="1" applyAlignment="1" applyProtection="1">
      <alignment vertical="top" wrapText="1"/>
      <protection locked="0"/>
    </xf>
    <xf numFmtId="0" fontId="11" fillId="2" borderId="6" xfId="0" applyFont="1" applyFill="1" applyBorder="1" applyAlignment="1" applyProtection="1">
      <alignment vertical="top" wrapText="1"/>
      <protection locked="0"/>
    </xf>
    <xf numFmtId="0" fontId="11" fillId="2" borderId="7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8" xfId="0" applyFont="1" applyFill="1" applyBorder="1" applyAlignment="1" applyProtection="1">
      <alignment vertical="top" wrapText="1"/>
      <protection locked="0"/>
    </xf>
  </cellXfs>
  <cellStyles count="1">
    <cellStyle name="Standard" xfId="0" builtinId="0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75</xdr:row>
      <xdr:rowOff>0</xdr:rowOff>
    </xdr:from>
    <xdr:to>
      <xdr:col>4</xdr:col>
      <xdr:colOff>2466975</xdr:colOff>
      <xdr:row>75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152525" y="12468225"/>
          <a:ext cx="2466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DE" sz="650" b="1" i="0" u="none" strike="noStrike" baseline="0">
              <a:solidFill>
                <a:srgbClr val="000000"/>
              </a:solidFill>
              <a:latin typeface="Arial"/>
              <a:cs typeface="Arial"/>
            </a:rPr>
            <a:t>Kriteriensammlung Bewertung SA-DA 02.doc</a:t>
          </a:r>
          <a:endParaRPr lang="de-DE"/>
        </a:p>
      </xdr:txBody>
    </xdr:sp>
    <xdr:clientData/>
  </xdr:twoCellAnchor>
  <xdr:twoCellAnchor>
    <xdr:from>
      <xdr:col>7</xdr:col>
      <xdr:colOff>514350</xdr:colOff>
      <xdr:row>3</xdr:row>
      <xdr:rowOff>238125</xdr:rowOff>
    </xdr:from>
    <xdr:to>
      <xdr:col>8</xdr:col>
      <xdr:colOff>876300</xdr:colOff>
      <xdr:row>4</xdr:row>
      <xdr:rowOff>161925</xdr:rowOff>
    </xdr:to>
    <xdr:sp macro="" textlink="$I$81">
      <xdr:nvSpPr>
        <xdr:cNvPr id="1039" name="Text Box 15"/>
        <xdr:cNvSpPr txBox="1">
          <a:spLocks noChangeArrowheads="1" noTextEdit="1"/>
        </xdr:cNvSpPr>
      </xdr:nvSpPr>
      <xdr:spPr bwMode="auto">
        <a:xfrm>
          <a:off x="5362575" y="895350"/>
          <a:ext cx="13716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fld id="{F23E046D-6861-4D5B-A69C-E2FED1AB4A8C}" type="TxLink">
            <a:rPr lang="de-DE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pPr algn="l" rtl="0">
              <a:defRPr sz="1000"/>
            </a:pPr>
            <a:t>10.04.2013</a:t>
          </a:fld>
          <a:endParaRPr lang="de-DE"/>
        </a:p>
      </xdr:txBody>
    </xdr:sp>
    <xdr:clientData/>
  </xdr:twoCellAnchor>
  <xdr:twoCellAnchor>
    <xdr:from>
      <xdr:col>7</xdr:col>
      <xdr:colOff>552450</xdr:colOff>
      <xdr:row>1</xdr:row>
      <xdr:rowOff>152400</xdr:rowOff>
    </xdr:from>
    <xdr:to>
      <xdr:col>10</xdr:col>
      <xdr:colOff>228600</xdr:colOff>
      <xdr:row>3</xdr:row>
      <xdr:rowOff>171450</xdr:rowOff>
    </xdr:to>
    <xdr:pic>
      <xdr:nvPicPr>
        <xdr:cNvPr id="1054" name="Picture 30" descr="wzl-rwth_aachen-schwarz_6cm-brei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352425"/>
          <a:ext cx="17430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2:M87"/>
  <sheetViews>
    <sheetView tabSelected="1" view="pageLayout" zoomScaleNormal="100" zoomScaleSheetLayoutView="85" workbookViewId="0">
      <selection activeCell="I19" sqref="I19"/>
    </sheetView>
  </sheetViews>
  <sheetFormatPr baseColWidth="10" defaultRowHeight="15.75" x14ac:dyDescent="0.25"/>
  <cols>
    <col min="1" max="1" width="5" style="2" customWidth="1"/>
    <col min="2" max="2" width="2.85546875" style="8" customWidth="1"/>
    <col min="3" max="3" width="3.140625" style="8" customWidth="1"/>
    <col min="4" max="4" width="7.140625" style="8" customWidth="1"/>
    <col min="5" max="5" width="37" style="10" customWidth="1"/>
    <col min="6" max="6" width="3.7109375" style="10" customWidth="1"/>
    <col min="7" max="7" width="14.7109375" style="10" customWidth="1"/>
    <col min="8" max="8" width="15.140625" style="10" customWidth="1"/>
    <col min="9" max="9" width="15.85546875" style="26" customWidth="1"/>
    <col min="10" max="10" width="13.5703125" style="1" hidden="1" customWidth="1"/>
    <col min="11" max="11" width="5.140625" style="3" customWidth="1"/>
    <col min="12" max="16384" width="11.42578125" style="2"/>
  </cols>
  <sheetData>
    <row r="2" spans="2:11" x14ac:dyDescent="0.25">
      <c r="I2" s="23"/>
      <c r="J2" s="14"/>
      <c r="K2" s="14"/>
    </row>
    <row r="3" spans="2:11" s="31" customFormat="1" ht="20.25" x14ac:dyDescent="0.3">
      <c r="B3" s="40" t="s">
        <v>63</v>
      </c>
      <c r="C3" s="32"/>
      <c r="D3" s="32"/>
      <c r="E3" s="19"/>
      <c r="F3" s="19"/>
      <c r="G3" s="19"/>
      <c r="H3" s="19"/>
      <c r="I3" s="19"/>
      <c r="J3" s="19"/>
      <c r="K3" s="19"/>
    </row>
    <row r="4" spans="2:11" s="31" customFormat="1" ht="20.25" x14ac:dyDescent="0.3">
      <c r="B4" s="40" t="s">
        <v>29</v>
      </c>
      <c r="C4" s="32"/>
      <c r="D4" s="32"/>
      <c r="E4" s="19"/>
      <c r="F4" s="19"/>
      <c r="G4" s="19"/>
      <c r="H4" s="19"/>
      <c r="I4" s="39"/>
      <c r="J4" s="19"/>
      <c r="K4" s="19"/>
    </row>
    <row r="5" spans="2:11" x14ac:dyDescent="0.25">
      <c r="E5" s="16"/>
      <c r="F5" s="16"/>
      <c r="G5" s="16"/>
      <c r="H5" s="16"/>
      <c r="I5" s="28"/>
      <c r="J5" s="16"/>
      <c r="K5" s="27"/>
    </row>
    <row r="6" spans="2:11" ht="10.5" customHeight="1" x14ac:dyDescent="0.25">
      <c r="E6" s="16"/>
      <c r="F6" s="16"/>
      <c r="G6" s="16"/>
      <c r="H6" s="16"/>
      <c r="I6" s="28"/>
      <c r="J6" s="16"/>
      <c r="K6" s="27"/>
    </row>
    <row r="7" spans="2:11" x14ac:dyDescent="0.25">
      <c r="E7" s="16"/>
      <c r="F7" s="16"/>
      <c r="G7" s="16"/>
      <c r="H7" s="16"/>
      <c r="I7" s="24"/>
      <c r="J7" s="16"/>
      <c r="K7" s="16"/>
    </row>
    <row r="8" spans="2:11" x14ac:dyDescent="0.25">
      <c r="B8" s="8" t="s">
        <v>19</v>
      </c>
      <c r="E8" s="44" t="s">
        <v>56</v>
      </c>
      <c r="F8" s="18"/>
      <c r="G8" s="12" t="s">
        <v>20</v>
      </c>
      <c r="H8" s="45" t="s">
        <v>62</v>
      </c>
      <c r="I8" s="25"/>
    </row>
    <row r="9" spans="2:11" ht="7.5" customHeight="1" x14ac:dyDescent="0.25">
      <c r="E9" s="19"/>
      <c r="F9" s="19"/>
      <c r="G9" s="19"/>
      <c r="H9" s="19"/>
      <c r="I9" s="24"/>
      <c r="J9" s="16"/>
      <c r="K9" s="16"/>
    </row>
    <row r="10" spans="2:11" x14ac:dyDescent="0.25">
      <c r="B10" s="8" t="s">
        <v>18</v>
      </c>
      <c r="E10" s="70" t="s">
        <v>40</v>
      </c>
      <c r="F10" s="71"/>
      <c r="G10" s="71"/>
      <c r="H10" s="72"/>
      <c r="I10" s="25"/>
    </row>
    <row r="11" spans="2:11" x14ac:dyDescent="0.25">
      <c r="E11" s="73"/>
      <c r="F11" s="74"/>
      <c r="G11" s="74"/>
      <c r="H11" s="75"/>
      <c r="I11" s="25"/>
    </row>
    <row r="12" spans="2:11" x14ac:dyDescent="0.25">
      <c r="E12" s="18"/>
      <c r="F12" s="18"/>
      <c r="G12" s="18"/>
      <c r="H12" s="18"/>
      <c r="I12" s="25"/>
    </row>
    <row r="13" spans="2:11" x14ac:dyDescent="0.25">
      <c r="B13" s="8" t="s">
        <v>64</v>
      </c>
      <c r="E13" s="45" t="s">
        <v>57</v>
      </c>
      <c r="F13" s="18"/>
      <c r="G13" s="18"/>
      <c r="H13" s="18"/>
      <c r="I13" s="25"/>
    </row>
    <row r="14" spans="2:11" s="4" customFormat="1" ht="44.25" customHeight="1" x14ac:dyDescent="0.2">
      <c r="B14" s="9"/>
      <c r="C14" s="9"/>
      <c r="D14" s="9"/>
      <c r="E14" s="11"/>
      <c r="F14" s="11"/>
      <c r="G14" s="11"/>
      <c r="H14" s="29" t="s">
        <v>26</v>
      </c>
      <c r="I14" s="6" t="s">
        <v>25</v>
      </c>
      <c r="J14" s="5"/>
    </row>
    <row r="15" spans="2:11" ht="15.75" customHeight="1" x14ac:dyDescent="0.25">
      <c r="B15" s="8" t="s">
        <v>14</v>
      </c>
      <c r="C15" s="20" t="s">
        <v>12</v>
      </c>
      <c r="D15" s="20"/>
      <c r="E15" s="2"/>
      <c r="F15" s="2"/>
      <c r="G15" s="2"/>
      <c r="H15" s="30">
        <f>SUM(H17:H30)</f>
        <v>11</v>
      </c>
      <c r="I15" s="7">
        <f>(H17*I17+H19*I19+H21*I21+H23*I23+H26*I26+H28*I28)/H15</f>
        <v>1.2727272727272727</v>
      </c>
      <c r="K15" s="2"/>
    </row>
    <row r="16" spans="2:11" ht="3" customHeight="1" x14ac:dyDescent="0.25">
      <c r="E16" s="12"/>
      <c r="F16" s="12"/>
      <c r="G16" s="12"/>
      <c r="H16" s="30"/>
      <c r="I16" s="7"/>
      <c r="K16" s="2"/>
    </row>
    <row r="17" spans="2:13" ht="15.75" customHeight="1" x14ac:dyDescent="0.25">
      <c r="D17" s="21" t="s">
        <v>3</v>
      </c>
      <c r="E17" s="2"/>
      <c r="F17" s="2"/>
      <c r="G17" s="2"/>
      <c r="H17" s="17">
        <f>'Paarweiser Vergleich'!X3</f>
        <v>2</v>
      </c>
      <c r="I17" s="46">
        <v>1</v>
      </c>
      <c r="K17" s="2"/>
      <c r="M17" s="38"/>
    </row>
    <row r="18" spans="2:13" ht="3" customHeight="1" x14ac:dyDescent="0.25">
      <c r="D18" s="21"/>
      <c r="E18" s="2"/>
      <c r="F18" s="2"/>
      <c r="G18" s="2"/>
      <c r="H18" s="17"/>
      <c r="I18" s="3"/>
      <c r="K18" s="2"/>
      <c r="M18" s="38">
        <v>1.3</v>
      </c>
    </row>
    <row r="19" spans="2:13" ht="15.75" customHeight="1" x14ac:dyDescent="0.25">
      <c r="D19" s="21" t="s">
        <v>2</v>
      </c>
      <c r="E19" s="2"/>
      <c r="F19" s="2"/>
      <c r="G19" s="2"/>
      <c r="H19" s="17">
        <f>'Paarweiser Vergleich'!X4</f>
        <v>3</v>
      </c>
      <c r="I19" s="46">
        <v>1</v>
      </c>
      <c r="K19" s="2"/>
      <c r="M19" s="38"/>
    </row>
    <row r="20" spans="2:13" ht="3" customHeight="1" x14ac:dyDescent="0.25">
      <c r="D20" s="21"/>
      <c r="E20" s="2"/>
      <c r="F20" s="2"/>
      <c r="G20" s="2"/>
      <c r="H20" s="17"/>
      <c r="I20" s="3"/>
      <c r="K20" s="2"/>
      <c r="M20" s="38"/>
    </row>
    <row r="21" spans="2:13" ht="15.75" customHeight="1" x14ac:dyDescent="0.25">
      <c r="D21" s="21" t="s">
        <v>43</v>
      </c>
      <c r="E21" s="2"/>
      <c r="F21" s="2"/>
      <c r="G21" s="2"/>
      <c r="H21" s="17">
        <f>'Paarweiser Vergleich'!X5</f>
        <v>2</v>
      </c>
      <c r="I21" s="46">
        <v>1</v>
      </c>
      <c r="K21" s="2"/>
      <c r="M21" s="38"/>
    </row>
    <row r="22" spans="2:13" ht="3" customHeight="1" x14ac:dyDescent="0.25">
      <c r="D22" s="21"/>
      <c r="E22" s="2"/>
      <c r="F22" s="2"/>
      <c r="G22" s="2"/>
      <c r="H22" s="17"/>
      <c r="I22" s="3">
        <v>1</v>
      </c>
      <c r="K22" s="2"/>
      <c r="M22" s="38"/>
    </row>
    <row r="23" spans="2:13" ht="15.75" customHeight="1" x14ac:dyDescent="0.25">
      <c r="D23" s="21" t="s">
        <v>65</v>
      </c>
      <c r="E23" s="2"/>
      <c r="F23" s="2"/>
      <c r="G23" s="2"/>
      <c r="H23" s="17">
        <f>'Paarweiser Vergleich'!X6</f>
        <v>2</v>
      </c>
      <c r="I23" s="46">
        <v>1</v>
      </c>
      <c r="K23" s="2"/>
      <c r="M23" s="38"/>
    </row>
    <row r="24" spans="2:13" ht="3" customHeight="1" x14ac:dyDescent="0.25">
      <c r="D24" s="21"/>
      <c r="E24" s="2"/>
      <c r="F24" s="2"/>
      <c r="G24" s="2"/>
      <c r="H24" s="17"/>
      <c r="I24" s="3"/>
      <c r="K24" s="2"/>
      <c r="M24" s="38"/>
    </row>
    <row r="25" spans="2:13" ht="15.75" customHeight="1" x14ac:dyDescent="0.25">
      <c r="D25" s="21" t="s">
        <v>66</v>
      </c>
      <c r="E25" s="2"/>
      <c r="F25" s="2"/>
      <c r="G25" s="2"/>
      <c r="H25" s="1"/>
      <c r="I25" s="3"/>
      <c r="K25" s="2"/>
      <c r="M25" s="38"/>
    </row>
    <row r="26" spans="2:13" ht="15.75" customHeight="1" x14ac:dyDescent="0.25">
      <c r="D26" s="21" t="s">
        <v>22</v>
      </c>
      <c r="E26" s="2"/>
      <c r="F26" s="2"/>
      <c r="G26" s="2"/>
      <c r="H26" s="17">
        <f>'Paarweiser Vergleich'!X7</f>
        <v>3</v>
      </c>
      <c r="I26" s="46">
        <v>1</v>
      </c>
      <c r="K26" s="2"/>
      <c r="M26" s="38"/>
    </row>
    <row r="27" spans="2:13" ht="3" customHeight="1" x14ac:dyDescent="0.25">
      <c r="D27" s="21"/>
      <c r="E27" s="2"/>
      <c r="F27" s="2"/>
      <c r="G27" s="2"/>
      <c r="H27" s="17"/>
      <c r="I27" s="3"/>
      <c r="K27" s="2"/>
      <c r="M27" s="38"/>
    </row>
    <row r="28" spans="2:13" ht="15.75" customHeight="1" x14ac:dyDescent="0.25">
      <c r="D28" s="21" t="s">
        <v>1</v>
      </c>
      <c r="E28" s="2"/>
      <c r="F28" s="2"/>
      <c r="G28" s="2"/>
      <c r="H28" s="17">
        <f>'Paarweiser Vergleich'!X8</f>
        <v>2</v>
      </c>
      <c r="I28" s="46">
        <v>1</v>
      </c>
      <c r="K28" s="2"/>
      <c r="M28" s="38"/>
    </row>
    <row r="29" spans="2:13" ht="3" customHeight="1" x14ac:dyDescent="0.2">
      <c r="B29" s="21"/>
      <c r="C29" s="2"/>
      <c r="D29" s="2"/>
      <c r="E29" s="2"/>
      <c r="F29" s="2"/>
      <c r="G29" s="2"/>
      <c r="H29" s="17"/>
      <c r="I29" s="66"/>
      <c r="K29" s="2"/>
      <c r="M29" s="38"/>
    </row>
    <row r="30" spans="2:13" ht="15.75" customHeight="1" x14ac:dyDescent="0.25">
      <c r="C30" s="2"/>
      <c r="D30" s="21" t="s">
        <v>58</v>
      </c>
      <c r="E30" s="38"/>
      <c r="F30" s="38"/>
      <c r="G30" s="38"/>
      <c r="H30" s="68">
        <f>IF(I30=I82,K82,IF(I30=I83,K83,IF(I30=I84,K84,"ERROR")))</f>
        <v>-3</v>
      </c>
      <c r="I30" s="69" t="s">
        <v>60</v>
      </c>
      <c r="K30" s="2"/>
      <c r="M30" s="38"/>
    </row>
    <row r="31" spans="2:13" ht="15.75" customHeight="1" x14ac:dyDescent="0.25">
      <c r="H31" s="1"/>
      <c r="I31" s="3"/>
      <c r="K31" s="2"/>
      <c r="M31" s="38"/>
    </row>
    <row r="32" spans="2:13" ht="15.75" customHeight="1" x14ac:dyDescent="0.25">
      <c r="B32" s="8" t="s">
        <v>15</v>
      </c>
      <c r="C32" s="20" t="s">
        <v>4</v>
      </c>
      <c r="D32" s="20"/>
      <c r="E32" s="2"/>
      <c r="F32" s="2"/>
      <c r="G32" s="2"/>
      <c r="H32" s="30">
        <f>SUM(H35:H37)</f>
        <v>2</v>
      </c>
      <c r="I32" s="7">
        <f>(H35*I35+H37*I37)/H32</f>
        <v>1.65</v>
      </c>
      <c r="K32" s="2"/>
    </row>
    <row r="33" spans="2:11" ht="3" customHeight="1" x14ac:dyDescent="0.25">
      <c r="E33" s="12"/>
      <c r="F33" s="12"/>
      <c r="G33" s="12"/>
      <c r="H33" s="30"/>
      <c r="I33" s="7"/>
      <c r="K33" s="2"/>
    </row>
    <row r="34" spans="2:11" ht="15.75" customHeight="1" x14ac:dyDescent="0.25">
      <c r="D34" s="22" t="s">
        <v>67</v>
      </c>
      <c r="E34" s="2"/>
      <c r="F34" s="2"/>
      <c r="G34" s="2"/>
      <c r="H34" s="2"/>
      <c r="I34" s="2"/>
      <c r="K34" s="2"/>
    </row>
    <row r="35" spans="2:11" ht="15.75" customHeight="1" x14ac:dyDescent="0.25">
      <c r="D35" s="22" t="s">
        <v>23</v>
      </c>
      <c r="E35" s="2"/>
      <c r="F35" s="2"/>
      <c r="G35" s="2"/>
      <c r="H35" s="17">
        <f>'Paarweiser Vergleich'!X10</f>
        <v>1</v>
      </c>
      <c r="I35" s="46">
        <v>2</v>
      </c>
      <c r="K35" s="2"/>
    </row>
    <row r="36" spans="2:11" ht="3" customHeight="1" x14ac:dyDescent="0.25">
      <c r="D36" s="22"/>
      <c r="E36" s="2"/>
      <c r="F36" s="2"/>
      <c r="G36" s="2"/>
      <c r="H36" s="17"/>
      <c r="I36" s="3">
        <v>1.3</v>
      </c>
      <c r="K36" s="2"/>
    </row>
    <row r="37" spans="2:11" ht="15.75" customHeight="1" x14ac:dyDescent="0.25">
      <c r="D37" s="22" t="s">
        <v>11</v>
      </c>
      <c r="E37" s="2"/>
      <c r="F37" s="2"/>
      <c r="G37" s="2"/>
      <c r="H37" s="1">
        <f>'Paarweiser Vergleich'!X11</f>
        <v>1</v>
      </c>
      <c r="I37" s="46">
        <v>1.3</v>
      </c>
      <c r="K37" s="2"/>
    </row>
    <row r="38" spans="2:11" ht="15.75" customHeight="1" x14ac:dyDescent="0.25">
      <c r="H38" s="1"/>
      <c r="I38" s="3"/>
      <c r="K38" s="2"/>
    </row>
    <row r="39" spans="2:11" ht="15.75" customHeight="1" x14ac:dyDescent="0.25">
      <c r="B39" s="8" t="s">
        <v>16</v>
      </c>
      <c r="C39" s="20" t="s">
        <v>13</v>
      </c>
      <c r="D39" s="20"/>
      <c r="E39" s="2"/>
      <c r="F39" s="2"/>
      <c r="G39" s="2"/>
      <c r="H39" s="30">
        <f>SUM(H41:H51)</f>
        <v>8</v>
      </c>
      <c r="I39" s="7">
        <f>(H41*I41+H43*I43+H45*I45+H47*I47+H49*I49+H51*I51)/H39</f>
        <v>1.7499999999999996</v>
      </c>
      <c r="K39" s="2"/>
    </row>
    <row r="40" spans="2:11" ht="3" customHeight="1" x14ac:dyDescent="0.25">
      <c r="E40" s="12"/>
      <c r="F40" s="12"/>
      <c r="G40" s="12"/>
      <c r="H40" s="30"/>
      <c r="I40" s="7"/>
      <c r="K40" s="2"/>
    </row>
    <row r="41" spans="2:11" ht="15.75" customHeight="1" x14ac:dyDescent="0.25">
      <c r="D41" s="21" t="s">
        <v>9</v>
      </c>
      <c r="E41" s="2"/>
      <c r="F41" s="2"/>
      <c r="G41" s="2"/>
      <c r="H41" s="1">
        <f>'Paarweiser Vergleich'!X13</f>
        <v>2</v>
      </c>
      <c r="I41" s="46">
        <v>2.2999999999999998</v>
      </c>
      <c r="K41" s="2"/>
    </row>
    <row r="42" spans="2:11" ht="3" customHeight="1" x14ac:dyDescent="0.25">
      <c r="D42" s="21"/>
      <c r="E42" s="2"/>
      <c r="F42" s="2"/>
      <c r="G42" s="2"/>
      <c r="H42" s="1"/>
      <c r="I42" s="3"/>
      <c r="K42" s="2"/>
    </row>
    <row r="43" spans="2:11" ht="15.75" customHeight="1" x14ac:dyDescent="0.25">
      <c r="D43" s="21" t="s">
        <v>10</v>
      </c>
      <c r="E43" s="2"/>
      <c r="F43" s="2"/>
      <c r="G43" s="2"/>
      <c r="H43" s="1">
        <f>'Paarweiser Vergleich'!X14</f>
        <v>2</v>
      </c>
      <c r="I43" s="46">
        <v>1.3</v>
      </c>
      <c r="K43" s="2"/>
    </row>
    <row r="44" spans="2:11" ht="3" customHeight="1" x14ac:dyDescent="0.25">
      <c r="D44" s="21"/>
      <c r="E44" s="2"/>
      <c r="F44" s="2"/>
      <c r="G44" s="2"/>
      <c r="H44" s="1"/>
      <c r="I44" s="3"/>
      <c r="K44" s="2"/>
    </row>
    <row r="45" spans="2:11" ht="15.75" customHeight="1" x14ac:dyDescent="0.25">
      <c r="D45" s="21" t="s">
        <v>5</v>
      </c>
      <c r="E45" s="2"/>
      <c r="F45" s="2"/>
      <c r="G45" s="2"/>
      <c r="H45" s="1">
        <f>'Paarweiser Vergleich'!X15</f>
        <v>1</v>
      </c>
      <c r="I45" s="46">
        <v>1.7</v>
      </c>
      <c r="K45" s="2"/>
    </row>
    <row r="46" spans="2:11" ht="3" customHeight="1" x14ac:dyDescent="0.25">
      <c r="D46" s="21"/>
      <c r="E46" s="2"/>
      <c r="F46" s="2"/>
      <c r="G46" s="2"/>
      <c r="H46" s="1"/>
      <c r="I46" s="3"/>
      <c r="K46" s="2"/>
    </row>
    <row r="47" spans="2:11" ht="15.75" customHeight="1" x14ac:dyDescent="0.25">
      <c r="D47" s="21" t="s">
        <v>6</v>
      </c>
      <c r="E47" s="2"/>
      <c r="F47" s="2"/>
      <c r="G47" s="2"/>
      <c r="H47" s="1">
        <f>'Paarweiser Vergleich'!X16</f>
        <v>1</v>
      </c>
      <c r="I47" s="46">
        <v>1.7</v>
      </c>
      <c r="K47" s="2"/>
    </row>
    <row r="48" spans="2:11" ht="3" customHeight="1" x14ac:dyDescent="0.25">
      <c r="D48" s="21"/>
      <c r="E48" s="2"/>
      <c r="F48" s="2"/>
      <c r="G48" s="2"/>
      <c r="H48" s="1"/>
      <c r="I48" s="3"/>
      <c r="K48" s="2"/>
    </row>
    <row r="49" spans="2:13" ht="15.75" customHeight="1" x14ac:dyDescent="0.25">
      <c r="D49" s="21" t="s">
        <v>7</v>
      </c>
      <c r="E49" s="2"/>
      <c r="F49" s="2"/>
      <c r="G49" s="2"/>
      <c r="H49" s="1">
        <f>'Paarweiser Vergleich'!X17</f>
        <v>1</v>
      </c>
      <c r="I49" s="46">
        <v>1.7</v>
      </c>
      <c r="K49" s="2"/>
    </row>
    <row r="50" spans="2:13" ht="3" customHeight="1" x14ac:dyDescent="0.25">
      <c r="D50" s="21"/>
      <c r="E50" s="2"/>
      <c r="F50" s="2"/>
      <c r="G50" s="2"/>
      <c r="H50" s="1"/>
      <c r="I50" s="3"/>
      <c r="K50" s="2"/>
    </row>
    <row r="51" spans="2:13" ht="15.75" customHeight="1" x14ac:dyDescent="0.25">
      <c r="D51" s="21" t="s">
        <v>8</v>
      </c>
      <c r="E51" s="2"/>
      <c r="F51" s="2"/>
      <c r="G51" s="2"/>
      <c r="H51" s="1">
        <f>'Paarweiser Vergleich'!X18</f>
        <v>1</v>
      </c>
      <c r="I51" s="46">
        <v>1.7</v>
      </c>
      <c r="K51" s="2"/>
    </row>
    <row r="52" spans="2:13" ht="15.75" customHeight="1" x14ac:dyDescent="0.25">
      <c r="E52" s="13"/>
      <c r="F52" s="13"/>
      <c r="G52" s="13"/>
      <c r="H52" s="1"/>
      <c r="I52" s="3"/>
      <c r="K52" s="2"/>
    </row>
    <row r="53" spans="2:13" ht="15.75" customHeight="1" x14ac:dyDescent="0.25">
      <c r="B53" s="20" t="s">
        <v>24</v>
      </c>
      <c r="C53" s="2"/>
      <c r="D53" s="20"/>
      <c r="H53" s="30">
        <f>H39+H32+H15</f>
        <v>21</v>
      </c>
      <c r="I53" s="49">
        <f>(I39*H39+I32*H32+I15*H15)/H53</f>
        <v>1.4904761904761903</v>
      </c>
      <c r="K53" s="2"/>
    </row>
    <row r="54" spans="2:13" ht="9" customHeight="1" x14ac:dyDescent="0.25">
      <c r="E54" s="2"/>
      <c r="F54" s="2"/>
      <c r="G54" s="2"/>
      <c r="H54" s="26"/>
      <c r="I54" s="2"/>
      <c r="K54" s="2"/>
    </row>
    <row r="55" spans="2:13" ht="9" customHeight="1" x14ac:dyDescent="0.25">
      <c r="E55" s="2"/>
      <c r="F55" s="2"/>
      <c r="G55" s="2"/>
      <c r="H55" s="26"/>
      <c r="I55" s="2"/>
      <c r="K55" s="2"/>
    </row>
    <row r="56" spans="2:13" ht="9" customHeight="1" x14ac:dyDescent="0.25">
      <c r="E56" s="2"/>
      <c r="F56" s="2"/>
      <c r="G56" s="2"/>
      <c r="H56" s="26"/>
      <c r="I56" s="2"/>
      <c r="K56" s="2"/>
    </row>
    <row r="57" spans="2:13" s="33" customFormat="1" ht="15.75" customHeight="1" x14ac:dyDescent="0.25">
      <c r="B57" s="34" t="s">
        <v>28</v>
      </c>
      <c r="D57" s="34"/>
      <c r="E57" s="35"/>
      <c r="F57" s="35"/>
      <c r="G57" s="35"/>
      <c r="H57" s="36"/>
      <c r="I57" s="47">
        <v>1.3</v>
      </c>
      <c r="J57" s="36"/>
      <c r="K57" s="37"/>
    </row>
    <row r="58" spans="2:13" ht="3" customHeight="1" x14ac:dyDescent="0.25">
      <c r="D58" s="21"/>
      <c r="E58" s="2"/>
      <c r="F58" s="2"/>
      <c r="G58" s="2"/>
      <c r="H58" s="17"/>
      <c r="I58" s="66"/>
      <c r="K58" s="2"/>
      <c r="M58" s="38"/>
    </row>
    <row r="59" spans="2:13" ht="16.5" customHeight="1" x14ac:dyDescent="0.25">
      <c r="E59" s="12"/>
      <c r="F59" s="12"/>
      <c r="G59" s="12"/>
      <c r="H59" s="26"/>
      <c r="I59" s="2"/>
      <c r="K59" s="7"/>
    </row>
    <row r="60" spans="2:13" s="33" customFormat="1" ht="15.75" customHeight="1" x14ac:dyDescent="0.25">
      <c r="B60" s="34" t="s">
        <v>30</v>
      </c>
      <c r="C60" s="34"/>
      <c r="D60" s="34"/>
      <c r="E60" s="35"/>
      <c r="F60" s="35"/>
      <c r="G60" s="35"/>
      <c r="H60" s="41"/>
      <c r="I60" s="42"/>
      <c r="J60" s="36"/>
      <c r="K60" s="37"/>
    </row>
    <row r="61" spans="2:13" s="33" customFormat="1" ht="15.75" customHeight="1" x14ac:dyDescent="0.25">
      <c r="B61" s="34"/>
      <c r="C61" s="34"/>
      <c r="D61" s="34"/>
      <c r="E61" s="35"/>
      <c r="F61" s="35"/>
      <c r="G61" s="35"/>
      <c r="H61" s="36"/>
      <c r="J61" s="36"/>
      <c r="K61" s="37"/>
    </row>
    <row r="62" spans="2:13" ht="15.75" customHeight="1" x14ac:dyDescent="0.25">
      <c r="B62" s="20" t="s">
        <v>27</v>
      </c>
      <c r="C62" s="2"/>
      <c r="D62" s="2"/>
      <c r="E62" s="2"/>
      <c r="F62" s="12"/>
      <c r="G62" s="12"/>
      <c r="H62" s="26"/>
      <c r="I62" s="2"/>
    </row>
    <row r="63" spans="2:13" ht="15.75" customHeight="1" x14ac:dyDescent="0.2">
      <c r="B63" s="2"/>
      <c r="C63" s="2"/>
      <c r="D63" s="15" t="s">
        <v>31</v>
      </c>
      <c r="E63" s="2"/>
      <c r="F63" s="18"/>
      <c r="G63" s="43">
        <v>1</v>
      </c>
      <c r="H63" s="2"/>
      <c r="I63" s="2"/>
    </row>
    <row r="64" spans="2:13" ht="15.75" customHeight="1" x14ac:dyDescent="0.2">
      <c r="B64" s="2"/>
      <c r="C64" s="2"/>
      <c r="D64" s="15" t="s">
        <v>32</v>
      </c>
      <c r="E64" s="2"/>
      <c r="F64" s="18"/>
      <c r="G64" s="15" t="s">
        <v>36</v>
      </c>
      <c r="H64" s="2"/>
      <c r="I64" s="2"/>
    </row>
    <row r="65" spans="2:9" ht="15.75" customHeight="1" x14ac:dyDescent="0.2">
      <c r="B65" s="2"/>
      <c r="C65" s="2"/>
      <c r="D65" s="15" t="s">
        <v>33</v>
      </c>
      <c r="E65" s="2"/>
      <c r="F65" s="18"/>
      <c r="G65" s="15" t="s">
        <v>37</v>
      </c>
      <c r="H65" s="2"/>
      <c r="I65" s="2"/>
    </row>
    <row r="66" spans="2:9" ht="15.75" customHeight="1" x14ac:dyDescent="0.2">
      <c r="B66" s="2"/>
      <c r="C66" s="2"/>
      <c r="D66" s="15" t="s">
        <v>34</v>
      </c>
      <c r="E66" s="2"/>
      <c r="F66" s="18"/>
      <c r="G66" s="15" t="s">
        <v>38</v>
      </c>
      <c r="H66" s="2"/>
      <c r="I66" s="2"/>
    </row>
    <row r="67" spans="2:9" ht="15.75" customHeight="1" x14ac:dyDescent="0.2">
      <c r="B67" s="2"/>
      <c r="C67" s="2"/>
      <c r="D67" s="15" t="s">
        <v>35</v>
      </c>
      <c r="E67" s="2"/>
      <c r="F67" s="18"/>
      <c r="G67" s="15" t="s">
        <v>39</v>
      </c>
      <c r="H67" s="2"/>
      <c r="I67" s="2"/>
    </row>
    <row r="68" spans="2:9" ht="15.75" customHeight="1" x14ac:dyDescent="0.2">
      <c r="B68" s="2"/>
      <c r="C68" s="2"/>
      <c r="D68" s="15" t="s">
        <v>21</v>
      </c>
      <c r="E68" s="2"/>
      <c r="F68" s="18"/>
      <c r="G68" s="43">
        <v>5</v>
      </c>
      <c r="H68" s="2"/>
      <c r="I68" s="2"/>
    </row>
    <row r="70" spans="2:9" x14ac:dyDescent="0.25">
      <c r="I70" s="48">
        <v>1</v>
      </c>
    </row>
    <row r="71" spans="2:9" x14ac:dyDescent="0.25">
      <c r="I71" s="48">
        <v>1.3</v>
      </c>
    </row>
    <row r="72" spans="2:9" x14ac:dyDescent="0.25">
      <c r="I72" s="48">
        <v>1.7</v>
      </c>
    </row>
    <row r="73" spans="2:9" x14ac:dyDescent="0.25">
      <c r="I73" s="48">
        <v>2</v>
      </c>
    </row>
    <row r="74" spans="2:9" x14ac:dyDescent="0.25">
      <c r="I74" s="48">
        <v>2.2999999999999998</v>
      </c>
    </row>
    <row r="75" spans="2:9" x14ac:dyDescent="0.25">
      <c r="I75" s="48">
        <v>2.7</v>
      </c>
    </row>
    <row r="76" spans="2:9" x14ac:dyDescent="0.25">
      <c r="I76" s="48">
        <v>3</v>
      </c>
    </row>
    <row r="77" spans="2:9" x14ac:dyDescent="0.25">
      <c r="I77" s="48">
        <v>3.3</v>
      </c>
    </row>
    <row r="78" spans="2:9" x14ac:dyDescent="0.25">
      <c r="I78" s="48">
        <v>3.7</v>
      </c>
    </row>
    <row r="79" spans="2:9" x14ac:dyDescent="0.25">
      <c r="I79" s="48">
        <v>4</v>
      </c>
    </row>
    <row r="80" spans="2:9" x14ac:dyDescent="0.25">
      <c r="I80" s="48">
        <v>5</v>
      </c>
    </row>
    <row r="81" spans="9:12" x14ac:dyDescent="0.25">
      <c r="I81" s="65">
        <f ca="1">TODAY()</f>
        <v>41374</v>
      </c>
    </row>
    <row r="82" spans="9:12" x14ac:dyDescent="0.25">
      <c r="I82" s="67" t="s">
        <v>61</v>
      </c>
      <c r="K82" s="48">
        <f>'Paarweiser Vergleich'!X23</f>
        <v>3</v>
      </c>
    </row>
    <row r="83" spans="9:12" x14ac:dyDescent="0.25">
      <c r="I83" s="67" t="s">
        <v>59</v>
      </c>
      <c r="K83" s="48">
        <v>0</v>
      </c>
    </row>
    <row r="84" spans="9:12" x14ac:dyDescent="0.25">
      <c r="I84" s="67" t="s">
        <v>60</v>
      </c>
      <c r="K84" s="48">
        <f>-'Paarweiser Vergleich'!X23</f>
        <v>-3</v>
      </c>
    </row>
    <row r="86" spans="9:12" x14ac:dyDescent="0.25">
      <c r="L86" s="48"/>
    </row>
    <row r="87" spans="9:12" x14ac:dyDescent="0.25">
      <c r="L87" s="65"/>
    </row>
  </sheetData>
  <sheetProtection sheet="1" objects="1" scenarios="1" selectLockedCells="1"/>
  <mergeCells count="1">
    <mergeCell ref="E10:H11"/>
  </mergeCells>
  <phoneticPr fontId="2" type="noConversion"/>
  <conditionalFormatting sqref="I57">
    <cfRule type="cellIs" dxfId="1" priority="1" stopIfTrue="1" operator="greaterThan">
      <formula>$I$53+0.2</formula>
    </cfRule>
    <cfRule type="cellIs" dxfId="0" priority="2" stopIfTrue="1" operator="lessThan">
      <formula>$I$53-0.2</formula>
    </cfRule>
  </conditionalFormatting>
  <dataValidations count="2">
    <dataValidation type="list" allowBlank="1" showInputMessage="1" showErrorMessage="1" sqref="I57:I58 I35 I17 I19 I21 I23 I26 I28 I37 I41 I43 I45 I47 I49 I51">
      <formula1>$I$70:$I$80</formula1>
    </dataValidation>
    <dataValidation type="list" allowBlank="1" showInputMessage="1" showErrorMessage="1" sqref="I29:I30">
      <formula1>$I$82:$I$84</formula1>
    </dataValidation>
  </dataValidations>
  <printOptions horizontalCentered="1"/>
  <pageMargins left="0.51181102362204722" right="0.35433070866141736" top="0.43307086614173229" bottom="0.55118110236220474" header="0.15748031496062992" footer="0.51181102362204722"/>
  <pageSetup paperSize="9" scale="68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X26"/>
  <sheetViews>
    <sheetView zoomScale="55" zoomScaleNormal="40" workbookViewId="0">
      <selection activeCell="A13" sqref="A13"/>
    </sheetView>
  </sheetViews>
  <sheetFormatPr baseColWidth="10" defaultRowHeight="12.75" x14ac:dyDescent="0.2"/>
  <cols>
    <col min="1" max="1" width="79.140625" style="50" bestFit="1" customWidth="1"/>
    <col min="2" max="18" width="5.28515625" style="50" customWidth="1"/>
    <col min="19" max="16384" width="11.42578125" style="50"/>
  </cols>
  <sheetData>
    <row r="1" spans="1:24" ht="275.25" x14ac:dyDescent="0.2">
      <c r="B1" s="52" t="s">
        <v>12</v>
      </c>
      <c r="C1" s="53" t="s">
        <v>3</v>
      </c>
      <c r="D1" s="53" t="s">
        <v>2</v>
      </c>
      <c r="E1" s="53" t="s">
        <v>17</v>
      </c>
      <c r="F1" s="53" t="s">
        <v>0</v>
      </c>
      <c r="G1" s="53" t="s">
        <v>41</v>
      </c>
      <c r="H1" s="53" t="s">
        <v>1</v>
      </c>
      <c r="I1" s="52" t="s">
        <v>4</v>
      </c>
      <c r="J1" s="54" t="s">
        <v>42</v>
      </c>
      <c r="K1" s="54" t="s">
        <v>11</v>
      </c>
      <c r="L1" s="52" t="s">
        <v>13</v>
      </c>
      <c r="M1" s="53" t="s">
        <v>9</v>
      </c>
      <c r="N1" s="53" t="s">
        <v>10</v>
      </c>
      <c r="O1" s="53" t="s">
        <v>5</v>
      </c>
      <c r="P1" s="53" t="s">
        <v>6</v>
      </c>
      <c r="Q1" s="53" t="s">
        <v>7</v>
      </c>
      <c r="R1" s="53" t="s">
        <v>8</v>
      </c>
      <c r="T1" s="51" t="s">
        <v>48</v>
      </c>
      <c r="U1" s="51" t="s">
        <v>49</v>
      </c>
      <c r="V1" s="51" t="s">
        <v>50</v>
      </c>
      <c r="W1" s="51" t="s">
        <v>55</v>
      </c>
      <c r="X1" s="51" t="s">
        <v>51</v>
      </c>
    </row>
    <row r="2" spans="1:24" ht="15.75" x14ac:dyDescent="0.25">
      <c r="A2" s="55" t="s">
        <v>12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24" ht="15.75" x14ac:dyDescent="0.25">
      <c r="A3" s="57" t="s">
        <v>3</v>
      </c>
      <c r="B3" s="56"/>
      <c r="C3" s="56"/>
      <c r="D3" s="62">
        <v>1</v>
      </c>
      <c r="E3" s="62">
        <v>-1</v>
      </c>
      <c r="F3" s="62">
        <v>1</v>
      </c>
      <c r="G3" s="62">
        <v>-1</v>
      </c>
      <c r="H3" s="62">
        <v>-1</v>
      </c>
      <c r="I3" s="63"/>
      <c r="J3" s="62">
        <v>1</v>
      </c>
      <c r="K3" s="62">
        <v>1</v>
      </c>
      <c r="L3" s="63"/>
      <c r="M3" s="62">
        <v>1</v>
      </c>
      <c r="N3" s="62">
        <v>1</v>
      </c>
      <c r="O3" s="62">
        <v>1</v>
      </c>
      <c r="P3" s="62">
        <v>1</v>
      </c>
      <c r="Q3" s="62">
        <v>1</v>
      </c>
      <c r="R3" s="62">
        <v>1</v>
      </c>
      <c r="T3" s="50">
        <f>SUM(B3:R3)</f>
        <v>7</v>
      </c>
      <c r="U3" s="50">
        <f>-C19</f>
        <v>0</v>
      </c>
      <c r="V3" s="50">
        <f>SUM(T3:U3)</f>
        <v>7</v>
      </c>
      <c r="W3" s="50">
        <f t="shared" ref="W3:W8" si="0">V3+(-MIN(V$3:V$18)+1)</f>
        <v>21</v>
      </c>
      <c r="X3" s="50">
        <f t="shared" ref="X3:X8" si="1">ROUNDUP((W3-MIN(W$3:W$18)+1)/(MAX(W$3:W$18)-MIN(W$3:W$18))*(MAX(X$23:X$24)-MIN(X$23:X$24)),0)</f>
        <v>2</v>
      </c>
    </row>
    <row r="4" spans="1:24" ht="15.75" x14ac:dyDescent="0.25">
      <c r="A4" s="57" t="s">
        <v>2</v>
      </c>
      <c r="B4" s="56"/>
      <c r="C4" s="56"/>
      <c r="D4" s="63"/>
      <c r="E4" s="62">
        <v>1</v>
      </c>
      <c r="F4" s="62">
        <v>1</v>
      </c>
      <c r="G4" s="62">
        <v>1</v>
      </c>
      <c r="H4" s="62">
        <v>1</v>
      </c>
      <c r="I4" s="63"/>
      <c r="J4" s="62">
        <v>1</v>
      </c>
      <c r="K4" s="62">
        <v>1</v>
      </c>
      <c r="L4" s="63"/>
      <c r="M4" s="62">
        <v>1</v>
      </c>
      <c r="N4" s="62">
        <v>1</v>
      </c>
      <c r="O4" s="62">
        <v>1</v>
      </c>
      <c r="P4" s="62">
        <v>1</v>
      </c>
      <c r="Q4" s="62">
        <v>1</v>
      </c>
      <c r="R4" s="62">
        <v>1</v>
      </c>
      <c r="T4" s="50">
        <f t="shared" ref="T4:T18" si="2">SUM(B4:R4)</f>
        <v>12</v>
      </c>
      <c r="U4" s="50">
        <f>-D19</f>
        <v>-1</v>
      </c>
      <c r="V4" s="50">
        <f t="shared" ref="V4:V18" si="3">SUM(T4:U4)</f>
        <v>11</v>
      </c>
      <c r="W4" s="50">
        <f t="shared" si="0"/>
        <v>25</v>
      </c>
      <c r="X4" s="50">
        <f t="shared" si="1"/>
        <v>3</v>
      </c>
    </row>
    <row r="5" spans="1:24" ht="15.75" x14ac:dyDescent="0.25">
      <c r="A5" s="57" t="s">
        <v>43</v>
      </c>
      <c r="B5" s="56"/>
      <c r="C5" s="56"/>
      <c r="D5" s="63"/>
      <c r="E5" s="63"/>
      <c r="F5" s="62">
        <v>1</v>
      </c>
      <c r="G5" s="62">
        <v>-1</v>
      </c>
      <c r="H5" s="62">
        <v>1</v>
      </c>
      <c r="I5" s="63"/>
      <c r="J5" s="62">
        <v>1</v>
      </c>
      <c r="K5" s="62">
        <v>1</v>
      </c>
      <c r="L5" s="63"/>
      <c r="M5" s="62">
        <v>1</v>
      </c>
      <c r="N5" s="62">
        <v>1</v>
      </c>
      <c r="O5" s="62">
        <v>1</v>
      </c>
      <c r="P5" s="62">
        <v>1</v>
      </c>
      <c r="Q5" s="62">
        <v>1</v>
      </c>
      <c r="R5" s="62">
        <v>1</v>
      </c>
      <c r="T5" s="50">
        <f t="shared" si="2"/>
        <v>9</v>
      </c>
      <c r="U5" s="50">
        <f>-E19</f>
        <v>0</v>
      </c>
      <c r="V5" s="50">
        <f t="shared" si="3"/>
        <v>9</v>
      </c>
      <c r="W5" s="50">
        <f t="shared" si="0"/>
        <v>23</v>
      </c>
      <c r="X5" s="50">
        <f t="shared" si="1"/>
        <v>2</v>
      </c>
    </row>
    <row r="6" spans="1:24" ht="15.75" x14ac:dyDescent="0.25">
      <c r="A6" s="57" t="s">
        <v>0</v>
      </c>
      <c r="B6" s="56"/>
      <c r="C6" s="56"/>
      <c r="D6" s="63"/>
      <c r="E6" s="63"/>
      <c r="F6" s="63"/>
      <c r="G6" s="62">
        <v>-1</v>
      </c>
      <c r="H6" s="62">
        <v>1</v>
      </c>
      <c r="I6" s="63"/>
      <c r="J6" s="62">
        <v>1</v>
      </c>
      <c r="K6" s="62">
        <v>1</v>
      </c>
      <c r="L6" s="63"/>
      <c r="M6" s="62">
        <v>1</v>
      </c>
      <c r="N6" s="62">
        <v>1</v>
      </c>
      <c r="O6" s="62">
        <v>1</v>
      </c>
      <c r="P6" s="62">
        <v>1</v>
      </c>
      <c r="Q6" s="62">
        <v>1</v>
      </c>
      <c r="R6" s="62">
        <v>1</v>
      </c>
      <c r="T6" s="50">
        <f t="shared" si="2"/>
        <v>8</v>
      </c>
      <c r="U6" s="50">
        <f>-F19</f>
        <v>-3</v>
      </c>
      <c r="V6" s="50">
        <f t="shared" si="3"/>
        <v>5</v>
      </c>
      <c r="W6" s="50">
        <f t="shared" si="0"/>
        <v>19</v>
      </c>
      <c r="X6" s="50">
        <f t="shared" si="1"/>
        <v>2</v>
      </c>
    </row>
    <row r="7" spans="1:24" ht="15.75" x14ac:dyDescent="0.25">
      <c r="A7" s="57" t="s">
        <v>41</v>
      </c>
      <c r="B7" s="56"/>
      <c r="C7" s="56"/>
      <c r="D7" s="63"/>
      <c r="E7" s="63"/>
      <c r="F7" s="63"/>
      <c r="G7" s="63"/>
      <c r="H7" s="62">
        <v>1</v>
      </c>
      <c r="I7" s="63"/>
      <c r="J7" s="62">
        <v>1</v>
      </c>
      <c r="K7" s="62">
        <v>1</v>
      </c>
      <c r="L7" s="63"/>
      <c r="M7" s="62">
        <v>1</v>
      </c>
      <c r="N7" s="62">
        <v>1</v>
      </c>
      <c r="O7" s="62">
        <v>1</v>
      </c>
      <c r="P7" s="62">
        <v>1</v>
      </c>
      <c r="Q7" s="62">
        <v>1</v>
      </c>
      <c r="R7" s="62">
        <v>1</v>
      </c>
      <c r="T7" s="50">
        <f t="shared" si="2"/>
        <v>9</v>
      </c>
      <c r="U7" s="50">
        <f>-G19</f>
        <v>2</v>
      </c>
      <c r="V7" s="50">
        <f t="shared" si="3"/>
        <v>11</v>
      </c>
      <c r="W7" s="50">
        <f t="shared" si="0"/>
        <v>25</v>
      </c>
      <c r="X7" s="50">
        <f t="shared" si="1"/>
        <v>3</v>
      </c>
    </row>
    <row r="8" spans="1:24" ht="15.75" x14ac:dyDescent="0.25">
      <c r="A8" s="57" t="s">
        <v>1</v>
      </c>
      <c r="B8" s="56"/>
      <c r="C8" s="56"/>
      <c r="D8" s="63"/>
      <c r="E8" s="63"/>
      <c r="F8" s="63"/>
      <c r="G8" s="63"/>
      <c r="H8" s="63"/>
      <c r="I8" s="63"/>
      <c r="J8" s="62">
        <v>1</v>
      </c>
      <c r="K8" s="62">
        <v>1</v>
      </c>
      <c r="L8" s="63"/>
      <c r="M8" s="62">
        <v>1</v>
      </c>
      <c r="N8" s="62">
        <v>1</v>
      </c>
      <c r="O8" s="62">
        <v>1</v>
      </c>
      <c r="P8" s="62">
        <v>1</v>
      </c>
      <c r="Q8" s="62">
        <v>1</v>
      </c>
      <c r="R8" s="62">
        <v>1</v>
      </c>
      <c r="T8" s="50">
        <f t="shared" si="2"/>
        <v>8</v>
      </c>
      <c r="U8" s="50">
        <f>-H19</f>
        <v>-3</v>
      </c>
      <c r="V8" s="50">
        <f t="shared" si="3"/>
        <v>5</v>
      </c>
      <c r="W8" s="50">
        <f t="shared" si="0"/>
        <v>19</v>
      </c>
      <c r="X8" s="50">
        <f t="shared" si="1"/>
        <v>2</v>
      </c>
    </row>
    <row r="9" spans="1:24" ht="15.75" x14ac:dyDescent="0.25">
      <c r="A9" s="55" t="s">
        <v>4</v>
      </c>
      <c r="B9" s="56"/>
      <c r="C9" s="56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</row>
    <row r="10" spans="1:24" ht="15.75" x14ac:dyDescent="0.25">
      <c r="A10" s="58" t="s">
        <v>42</v>
      </c>
      <c r="B10" s="56"/>
      <c r="C10" s="56"/>
      <c r="D10" s="63"/>
      <c r="E10" s="63"/>
      <c r="F10" s="63"/>
      <c r="G10" s="63"/>
      <c r="H10" s="63"/>
      <c r="I10" s="63"/>
      <c r="J10" s="63"/>
      <c r="K10" s="62">
        <v>-1</v>
      </c>
      <c r="L10" s="63"/>
      <c r="M10" s="62">
        <v>-1</v>
      </c>
      <c r="N10" s="62">
        <v>-1</v>
      </c>
      <c r="O10" s="62">
        <v>1</v>
      </c>
      <c r="P10" s="62">
        <v>1</v>
      </c>
      <c r="Q10" s="62">
        <v>1</v>
      </c>
      <c r="R10" s="62">
        <v>1</v>
      </c>
      <c r="T10" s="50">
        <f t="shared" si="2"/>
        <v>1</v>
      </c>
      <c r="U10" s="50">
        <f>-J19</f>
        <v>-6</v>
      </c>
      <c r="V10" s="50">
        <f t="shared" si="3"/>
        <v>-5</v>
      </c>
      <c r="W10" s="50">
        <f>V10+(-MIN(V$3:V$18)+1)</f>
        <v>9</v>
      </c>
      <c r="X10" s="50">
        <f>ROUNDUP((W10-MIN(W$3:W$18)+1)/(MAX(W$3:W$18)-MIN(W$3:W$18))*(MAX(X$23:X$24)-MIN(X$23:X$24)),0)</f>
        <v>1</v>
      </c>
    </row>
    <row r="11" spans="1:24" ht="15.75" x14ac:dyDescent="0.25">
      <c r="A11" s="58" t="s">
        <v>11</v>
      </c>
      <c r="B11" s="56"/>
      <c r="C11" s="56"/>
      <c r="D11" s="63"/>
      <c r="E11" s="63"/>
      <c r="F11" s="63"/>
      <c r="G11" s="63"/>
      <c r="H11" s="63"/>
      <c r="I11" s="63"/>
      <c r="J11" s="63"/>
      <c r="K11" s="63"/>
      <c r="L11" s="63"/>
      <c r="M11" s="62">
        <v>-1</v>
      </c>
      <c r="N11" s="62">
        <v>-1</v>
      </c>
      <c r="O11" s="62">
        <v>1</v>
      </c>
      <c r="P11" s="62">
        <v>1</v>
      </c>
      <c r="Q11" s="62">
        <v>1</v>
      </c>
      <c r="R11" s="62">
        <v>1</v>
      </c>
      <c r="T11" s="50">
        <f t="shared" si="2"/>
        <v>2</v>
      </c>
      <c r="U11" s="50">
        <f>-K19</f>
        <v>-5</v>
      </c>
      <c r="V11" s="50">
        <f t="shared" si="3"/>
        <v>-3</v>
      </c>
      <c r="W11" s="50">
        <f>V11+(-MIN(V$3:V$18)+1)</f>
        <v>11</v>
      </c>
      <c r="X11" s="50">
        <f>ROUNDUP((W11-MIN(W$3:W$18)+1)/(MAX(W$3:W$18)-MIN(W$3:W$18))*(MAX(X$23:X$24)-MIN(X$23:X$24)),0)</f>
        <v>1</v>
      </c>
    </row>
    <row r="12" spans="1:24" ht="15.75" x14ac:dyDescent="0.25">
      <c r="A12" s="55" t="s">
        <v>13</v>
      </c>
      <c r="B12" s="56"/>
      <c r="C12" s="56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spans="1:24" ht="15.75" x14ac:dyDescent="0.25">
      <c r="A13" s="57" t="s">
        <v>9</v>
      </c>
      <c r="B13" s="56"/>
      <c r="C13" s="56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2">
        <v>1</v>
      </c>
      <c r="O13" s="62">
        <v>1</v>
      </c>
      <c r="P13" s="62">
        <v>1</v>
      </c>
      <c r="Q13" s="62">
        <v>1</v>
      </c>
      <c r="R13" s="62">
        <v>1</v>
      </c>
      <c r="T13" s="50">
        <f t="shared" si="2"/>
        <v>5</v>
      </c>
      <c r="U13" s="50">
        <f>-M19</f>
        <v>-4</v>
      </c>
      <c r="V13" s="50">
        <f t="shared" si="3"/>
        <v>1</v>
      </c>
      <c r="W13" s="50">
        <f t="shared" ref="W13:W18" si="4">V13+(-MIN(V$3:V$18)+1)</f>
        <v>15</v>
      </c>
      <c r="X13" s="50">
        <f t="shared" ref="X13:X18" si="5">ROUNDUP((W13-MIN(W$3:W$18)+1)/(MAX(W$3:W$18)-MIN(W$3:W$18))*(MAX(X$23:X$24)-MIN(X$23:X$24)),0)</f>
        <v>2</v>
      </c>
    </row>
    <row r="14" spans="1:24" ht="15.75" x14ac:dyDescent="0.25">
      <c r="A14" s="57" t="s">
        <v>10</v>
      </c>
      <c r="B14" s="56"/>
      <c r="C14" s="56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2">
        <v>1</v>
      </c>
      <c r="P14" s="62">
        <v>1</v>
      </c>
      <c r="Q14" s="62">
        <v>1</v>
      </c>
      <c r="R14" s="62">
        <v>1</v>
      </c>
      <c r="T14" s="50">
        <f>SUM(B14:R14)</f>
        <v>4</v>
      </c>
      <c r="U14" s="50">
        <f>-N19</f>
        <v>-5</v>
      </c>
      <c r="V14" s="50">
        <f t="shared" si="3"/>
        <v>-1</v>
      </c>
      <c r="W14" s="50">
        <f t="shared" si="4"/>
        <v>13</v>
      </c>
      <c r="X14" s="50">
        <f t="shared" si="5"/>
        <v>2</v>
      </c>
    </row>
    <row r="15" spans="1:24" ht="15.75" x14ac:dyDescent="0.25">
      <c r="A15" s="57" t="s">
        <v>5</v>
      </c>
      <c r="B15" s="56"/>
      <c r="C15" s="56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2">
        <v>-1</v>
      </c>
      <c r="Q15" s="62">
        <v>-1</v>
      </c>
      <c r="R15" s="62">
        <v>1</v>
      </c>
      <c r="T15" s="50">
        <f t="shared" si="2"/>
        <v>-1</v>
      </c>
      <c r="U15" s="50">
        <f>-O19</f>
        <v>-10</v>
      </c>
      <c r="V15" s="50">
        <f t="shared" si="3"/>
        <v>-11</v>
      </c>
      <c r="W15" s="50">
        <f t="shared" si="4"/>
        <v>3</v>
      </c>
      <c r="X15" s="50">
        <f t="shared" si="5"/>
        <v>1</v>
      </c>
    </row>
    <row r="16" spans="1:24" ht="15.75" x14ac:dyDescent="0.25">
      <c r="A16" s="57" t="s">
        <v>6</v>
      </c>
      <c r="B16" s="56"/>
      <c r="C16" s="56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2">
        <v>1</v>
      </c>
      <c r="R16" s="62">
        <v>1</v>
      </c>
      <c r="T16" s="50">
        <f t="shared" si="2"/>
        <v>2</v>
      </c>
      <c r="U16" s="50">
        <f>-P19</f>
        <v>-9</v>
      </c>
      <c r="V16" s="50">
        <f t="shared" si="3"/>
        <v>-7</v>
      </c>
      <c r="W16" s="50">
        <f t="shared" si="4"/>
        <v>7</v>
      </c>
      <c r="X16" s="50">
        <f t="shared" si="5"/>
        <v>1</v>
      </c>
    </row>
    <row r="17" spans="1:24" ht="15.75" x14ac:dyDescent="0.25">
      <c r="A17" s="57" t="s">
        <v>7</v>
      </c>
      <c r="B17" s="56"/>
      <c r="C17" s="56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2">
        <v>1</v>
      </c>
      <c r="T17" s="50">
        <f t="shared" si="2"/>
        <v>1</v>
      </c>
      <c r="U17" s="50">
        <f>-Q19</f>
        <v>-10</v>
      </c>
      <c r="V17" s="50">
        <f t="shared" si="3"/>
        <v>-9</v>
      </c>
      <c r="W17" s="50">
        <f t="shared" si="4"/>
        <v>5</v>
      </c>
      <c r="X17" s="50">
        <f t="shared" si="5"/>
        <v>1</v>
      </c>
    </row>
    <row r="18" spans="1:24" ht="15" x14ac:dyDescent="0.2">
      <c r="A18" s="57" t="s">
        <v>8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T18" s="50">
        <f t="shared" si="2"/>
        <v>0</v>
      </c>
      <c r="U18" s="50">
        <f>-R19</f>
        <v>-13</v>
      </c>
      <c r="V18" s="50">
        <f t="shared" si="3"/>
        <v>-13</v>
      </c>
      <c r="W18" s="50">
        <f t="shared" si="4"/>
        <v>1</v>
      </c>
      <c r="X18" s="50">
        <f t="shared" si="5"/>
        <v>1</v>
      </c>
    </row>
    <row r="19" spans="1:24" x14ac:dyDescent="0.2">
      <c r="C19" s="50">
        <f t="shared" ref="C19:H19" si="6">SUM(C2:C18)</f>
        <v>0</v>
      </c>
      <c r="D19" s="50">
        <f t="shared" si="6"/>
        <v>1</v>
      </c>
      <c r="E19" s="50">
        <f t="shared" si="6"/>
        <v>0</v>
      </c>
      <c r="F19" s="50">
        <f t="shared" si="6"/>
        <v>3</v>
      </c>
      <c r="G19" s="50">
        <f t="shared" si="6"/>
        <v>-2</v>
      </c>
      <c r="H19" s="50">
        <f t="shared" si="6"/>
        <v>3</v>
      </c>
      <c r="J19" s="50">
        <f>SUM(J2:J18)</f>
        <v>6</v>
      </c>
      <c r="K19" s="50">
        <f>SUM(K2:K18)</f>
        <v>5</v>
      </c>
      <c r="M19" s="50">
        <f t="shared" ref="M19:R19" si="7">SUM(M2:M18)</f>
        <v>4</v>
      </c>
      <c r="N19" s="50">
        <f t="shared" si="7"/>
        <v>5</v>
      </c>
      <c r="O19" s="50">
        <f t="shared" si="7"/>
        <v>10</v>
      </c>
      <c r="P19" s="50">
        <f t="shared" si="7"/>
        <v>9</v>
      </c>
      <c r="Q19" s="50">
        <f t="shared" si="7"/>
        <v>10</v>
      </c>
      <c r="R19" s="50">
        <f t="shared" si="7"/>
        <v>13</v>
      </c>
    </row>
    <row r="22" spans="1:24" ht="18" x14ac:dyDescent="0.25">
      <c r="C22" s="60" t="s">
        <v>44</v>
      </c>
      <c r="D22" s="60"/>
      <c r="W22" s="60" t="s">
        <v>52</v>
      </c>
    </row>
    <row r="23" spans="1:24" ht="18" x14ac:dyDescent="0.25">
      <c r="C23" s="60" t="s">
        <v>45</v>
      </c>
      <c r="D23" s="60"/>
      <c r="W23" s="50" t="s">
        <v>53</v>
      </c>
      <c r="X23" s="64">
        <v>3</v>
      </c>
    </row>
    <row r="24" spans="1:24" ht="18" x14ac:dyDescent="0.25">
      <c r="C24" s="60" t="s">
        <v>46</v>
      </c>
      <c r="D24" s="60"/>
      <c r="W24" s="50" t="s">
        <v>54</v>
      </c>
      <c r="X24" s="64">
        <v>1</v>
      </c>
    </row>
    <row r="25" spans="1:24" ht="18" x14ac:dyDescent="0.25">
      <c r="C25" s="61" t="s">
        <v>47</v>
      </c>
      <c r="D25" s="60"/>
    </row>
    <row r="26" spans="1:24" x14ac:dyDescent="0.2">
      <c r="A26" s="59"/>
    </row>
  </sheetData>
  <sheetProtection password="E82B" sheet="1" objects="1" scenarios="1" selectLockedCells="1" selectUnlockedCells="1"/>
  <phoneticPr fontId="2" type="noConversion"/>
  <pageMargins left="0.78740157480314965" right="0.78740157480314965" top="0.98425196850393704" bottom="0.98425196850393704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Beurteilungsschema</vt:lpstr>
      <vt:lpstr>Paarweiser Vergleich</vt:lpstr>
      <vt:lpstr>Beurteilungsschema!Druckbereich</vt:lpstr>
    </vt:vector>
  </TitlesOfParts>
  <Company>WZL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Bewertungsschema</dc:title>
  <dc:subject>Bewertungsschema für Studien- und Diplomarbeiten</dc:subject>
  <dc:creator>Jan Harre</dc:creator>
  <dc:description>01.06.2006  Li: Neues Logo eingebaut</dc:description>
  <cp:lastModifiedBy>Heike Margot Jansen</cp:lastModifiedBy>
  <cp:lastPrinted>2006-06-01T08:04:09Z</cp:lastPrinted>
  <dcterms:created xsi:type="dcterms:W3CDTF">2004-02-18T10:51:16Z</dcterms:created>
  <dcterms:modified xsi:type="dcterms:W3CDTF">2013-04-10T12:45:34Z</dcterms:modified>
</cp:coreProperties>
</file>